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chat\Desktop\UHOS\UHOS Audits\Updated System-Wide\For Website\"/>
    </mc:Choice>
  </mc:AlternateContent>
  <bookViews>
    <workbookView xWindow="0" yWindow="0" windowWidth="23040" windowHeight="9636"/>
  </bookViews>
  <sheets>
    <sheet name="UHMC 2018 Data" sheetId="1" r:id="rId1"/>
    <sheet name="Metada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F32" i="1" s="1"/>
  <c r="C35" i="1"/>
  <c r="E32" i="1" s="1"/>
  <c r="E30" i="1"/>
  <c r="F28" i="1"/>
  <c r="E28" i="1"/>
  <c r="E24" i="1"/>
  <c r="F22" i="1"/>
  <c r="E22" i="1"/>
  <c r="E18" i="1"/>
  <c r="F17" i="1"/>
  <c r="E17" i="1"/>
  <c r="E14" i="1"/>
  <c r="F12" i="1"/>
  <c r="E12" i="1"/>
  <c r="J10" i="1"/>
  <c r="L10" i="1" s="1"/>
  <c r="I10" i="1"/>
  <c r="K10" i="1" s="1"/>
  <c r="F10" i="1"/>
  <c r="E10" i="1"/>
  <c r="J9" i="1"/>
  <c r="L9" i="1" s="1"/>
  <c r="I9" i="1"/>
  <c r="K9" i="1" s="1"/>
  <c r="K8" i="1"/>
  <c r="J8" i="1"/>
  <c r="L8" i="1" s="1"/>
  <c r="I8" i="1"/>
  <c r="J7" i="1"/>
  <c r="L7" i="1" s="1"/>
  <c r="I7" i="1"/>
  <c r="K7" i="1" s="1"/>
  <c r="F7" i="1"/>
  <c r="E7" i="1"/>
  <c r="J6" i="1"/>
  <c r="L6" i="1" s="1"/>
  <c r="I6" i="1"/>
  <c r="K6" i="1" s="1"/>
  <c r="E6" i="1"/>
  <c r="L5" i="1"/>
  <c r="K5" i="1"/>
  <c r="J5" i="1"/>
  <c r="I5" i="1"/>
  <c r="K4" i="1"/>
  <c r="J4" i="1"/>
  <c r="L4" i="1" s="1"/>
  <c r="I4" i="1"/>
  <c r="E4" i="1"/>
  <c r="J3" i="1"/>
  <c r="L3" i="1" s="1"/>
  <c r="I3" i="1"/>
  <c r="K3" i="1" s="1"/>
  <c r="F6" i="1" l="1"/>
  <c r="F14" i="1"/>
  <c r="F18" i="1"/>
  <c r="F24" i="1"/>
  <c r="F30" i="1"/>
  <c r="E5" i="1"/>
  <c r="E15" i="1"/>
  <c r="E19" i="1"/>
  <c r="E25" i="1"/>
  <c r="E31" i="1"/>
  <c r="F5" i="1"/>
  <c r="F15" i="1"/>
  <c r="F19" i="1"/>
  <c r="F25" i="1"/>
  <c r="F31" i="1"/>
  <c r="E8" i="1"/>
  <c r="E11" i="1"/>
  <c r="E16" i="1"/>
  <c r="E21" i="1"/>
  <c r="E27" i="1"/>
  <c r="F4" i="1"/>
  <c r="F8" i="1"/>
  <c r="F11" i="1"/>
  <c r="F16" i="1"/>
  <c r="F21" i="1"/>
  <c r="F27" i="1"/>
</calcChain>
</file>

<file path=xl/sharedStrings.xml><?xml version="1.0" encoding="utf-8"?>
<sst xmlns="http://schemas.openxmlformats.org/spreadsheetml/2006/main" count="99" uniqueCount="67">
  <si>
    <t xml:space="preserve">UHMC 2018 Audit </t>
  </si>
  <si>
    <t>Total</t>
  </si>
  <si>
    <t>% Total</t>
  </si>
  <si>
    <r>
      <rPr>
        <b/>
        <sz val="11"/>
        <color theme="1"/>
        <rFont val="Calibri"/>
        <family val="2"/>
        <scheme val="minor"/>
      </rPr>
      <t>Parent Category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Summary</t>
    </r>
  </si>
  <si>
    <t>Parent Category</t>
  </si>
  <si>
    <t>Sub-Category</t>
  </si>
  <si>
    <t xml:space="preserve">Weight (lbs.) </t>
  </si>
  <si>
    <t>Vol. (cu. feet)</t>
  </si>
  <si>
    <t>Vol. (gal.) (cu. Ft. *7.481)</t>
  </si>
  <si>
    <t>Items of Interest</t>
  </si>
  <si>
    <t>Take-Out Food and Drink</t>
  </si>
  <si>
    <t>Plastic to-go cups</t>
  </si>
  <si>
    <t>Paper and Cardboard</t>
  </si>
  <si>
    <t>Wax paper cups</t>
  </si>
  <si>
    <t>Paper Towels</t>
  </si>
  <si>
    <t>Compostable to-go (cups, utensils and boxes)</t>
  </si>
  <si>
    <t>Plastic</t>
  </si>
  <si>
    <t>Disposable utensils (chopticks, plastic utensils)</t>
  </si>
  <si>
    <t>Glass</t>
  </si>
  <si>
    <t>Straws</t>
  </si>
  <si>
    <t>Metal</t>
  </si>
  <si>
    <t>Paper</t>
  </si>
  <si>
    <t>Food and Napkins</t>
  </si>
  <si>
    <t>Cadboard</t>
  </si>
  <si>
    <t>Cardboard</t>
  </si>
  <si>
    <t>Misc./All Other</t>
  </si>
  <si>
    <t>Recycleable Paper (office, junk mail, flyers** etc.)</t>
  </si>
  <si>
    <t>Paper towels</t>
  </si>
  <si>
    <t>Recyclable Plastic Containers (1 &amp; 2s)</t>
  </si>
  <si>
    <t>HI-5 Recyclable Plastic Containers (1 &amp; 2s)</t>
  </si>
  <si>
    <t>Food wrappers (chip bags, bar wrappers, ziplocks)</t>
  </si>
  <si>
    <t xml:space="preserve">Plastic food containers </t>
  </si>
  <si>
    <t>Styrofoam</t>
  </si>
  <si>
    <t>Other Plastic</t>
  </si>
  <si>
    <t>Recyclable Glass Bottles and Containers</t>
  </si>
  <si>
    <t>Non-Recyclable Glass</t>
  </si>
  <si>
    <t>Metals</t>
  </si>
  <si>
    <t>Recyclable metals (aluminum cans)</t>
  </si>
  <si>
    <t>Non-recyclable</t>
  </si>
  <si>
    <t>Organics</t>
  </si>
  <si>
    <t>Napkins</t>
  </si>
  <si>
    <t>Food</t>
  </si>
  <si>
    <t>Misc.</t>
  </si>
  <si>
    <t>Household Hazardous Waste (HHW)</t>
  </si>
  <si>
    <t>Mixed Residue</t>
  </si>
  <si>
    <t>All electronics</t>
  </si>
  <si>
    <t>cubic feet</t>
  </si>
  <si>
    <t>TOTAL WASTE AUDITED</t>
  </si>
  <si>
    <t>gallons</t>
  </si>
  <si>
    <t>**NOTE: Flyers were counted as recyclable but are not actually recyclable</t>
  </si>
  <si>
    <t>Date(s) of audit</t>
  </si>
  <si>
    <t>2 days; January 16 and 17, 2018</t>
  </si>
  <si>
    <t>Lead Organizer(s)</t>
  </si>
  <si>
    <t>Pali OʻConnell (UHMC Sustainability Intern)</t>
  </si>
  <si>
    <t>Primary data recorder(s)</t>
  </si>
  <si>
    <t xml:space="preserve"> Staff/Faculty Advisor(s)</t>
  </si>
  <si>
    <t>Nicolette VanDerLee (Director of SLIM and Instructor, nhv@hawaii.edu)</t>
  </si>
  <si>
    <t>Lead organization, department, or office</t>
  </si>
  <si>
    <t>UHM Sustainability Committee, Student ʻŌhana for Sustainability Club, and SLIM</t>
  </si>
  <si>
    <t>Number of buildings audited</t>
  </si>
  <si>
    <t>Full campus audit</t>
  </si>
  <si>
    <t>Build description (if relevant)</t>
  </si>
  <si>
    <t>n/a</t>
  </si>
  <si>
    <t xml:space="preserve">Number of volunteers </t>
  </si>
  <si>
    <t>less than 10 at the audit</t>
  </si>
  <si>
    <t>Other notes</t>
  </si>
  <si>
    <t>Centrailized audit, waste was brought to one location for sorting. 1 week worth of trash and recycling was collected from across campus. The audit occured at the end of "Waste Week", (Jan. 14-18, 2018)" during which waste awareness and outreach was conducted.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</si>
</sst>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C5E0B3"/>
        <bgColor rgb="FFC5E0B3"/>
      </patternFill>
    </fill>
    <fill>
      <patternFill patternType="solid">
        <fgColor rgb="FFF4B083"/>
        <bgColor rgb="FFF4B083"/>
      </patternFill>
    </fill>
    <fill>
      <patternFill patternType="solid">
        <fgColor rgb="FFB4C6E7"/>
        <bgColor rgb="FFB4C6E7"/>
      </patternFill>
    </fill>
    <fill>
      <patternFill patternType="solid">
        <fgColor rgb="FFAEABAB"/>
        <bgColor rgb="FFAEABAB"/>
      </patternFill>
    </fill>
    <fill>
      <patternFill patternType="solid">
        <fgColor rgb="FFA8D08D"/>
        <bgColor rgb="FFA8D08D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0" xfId="0" applyFont="1" applyAlignment="1"/>
    <xf numFmtId="0" fontId="2" fillId="0" borderId="2" xfId="0" applyFont="1" applyFill="1" applyBorder="1" applyAlignment="1"/>
    <xf numFmtId="0" fontId="4" fillId="0" borderId="3" xfId="0" applyFont="1" applyFill="1" applyBorder="1" applyAlignment="1"/>
    <xf numFmtId="0" fontId="2" fillId="0" borderId="4" xfId="0" applyFont="1" applyFill="1" applyBorder="1" applyAlignment="1"/>
    <xf numFmtId="0" fontId="4" fillId="0" borderId="2" xfId="0" applyFont="1" applyFill="1" applyBorder="1" applyAlignment="1"/>
    <xf numFmtId="0" fontId="0" fillId="0" borderId="2" xfId="0" applyFont="1" applyBorder="1" applyAlignment="1"/>
    <xf numFmtId="0" fontId="2" fillId="0" borderId="0" xfId="0" applyFont="1"/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0" fillId="0" borderId="0" xfId="0" applyFont="1" applyBorder="1" applyAlignment="1"/>
    <xf numFmtId="0" fontId="5" fillId="0" borderId="3" xfId="0" applyFont="1" applyBorder="1" applyAlignment="1">
      <alignment wrapText="1"/>
    </xf>
    <xf numFmtId="0" fontId="6" fillId="2" borderId="5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2" fillId="0" borderId="2" xfId="0" applyFont="1" applyBorder="1" applyAlignment="1"/>
    <xf numFmtId="2" fontId="0" fillId="0" borderId="2" xfId="0" applyNumberFormat="1" applyFont="1" applyBorder="1" applyAlignment="1"/>
    <xf numFmtId="2" fontId="0" fillId="0" borderId="3" xfId="0" applyNumberFormat="1" applyFont="1" applyBorder="1" applyAlignment="1"/>
    <xf numFmtId="10" fontId="0" fillId="0" borderId="4" xfId="2" applyNumberFormat="1" applyFont="1" applyBorder="1" applyAlignment="1"/>
    <xf numFmtId="10" fontId="0" fillId="0" borderId="2" xfId="2" applyNumberFormat="1" applyFont="1" applyBorder="1" applyAlignment="1"/>
    <xf numFmtId="0" fontId="0" fillId="0" borderId="2" xfId="0" applyFont="1" applyBorder="1"/>
    <xf numFmtId="0" fontId="0" fillId="0" borderId="6" xfId="0" applyFont="1" applyFill="1" applyBorder="1" applyAlignment="1">
      <alignment horizontal="left" wrapText="1"/>
    </xf>
    <xf numFmtId="2" fontId="0" fillId="0" borderId="2" xfId="0" applyNumberFormat="1" applyFont="1" applyFill="1" applyBorder="1"/>
    <xf numFmtId="2" fontId="0" fillId="0" borderId="3" xfId="0" applyNumberFormat="1" applyFont="1" applyFill="1" applyBorder="1"/>
    <xf numFmtId="10" fontId="0" fillId="0" borderId="4" xfId="2" applyNumberFormat="1" applyFont="1" applyFill="1" applyBorder="1" applyAlignment="1"/>
    <xf numFmtId="10" fontId="0" fillId="0" borderId="2" xfId="2" applyNumberFormat="1" applyFont="1" applyFill="1" applyBorder="1" applyAlignment="1"/>
    <xf numFmtId="0" fontId="0" fillId="0" borderId="0" xfId="0" applyFont="1" applyFill="1" applyBorder="1" applyAlignment="1"/>
    <xf numFmtId="0" fontId="0" fillId="0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/>
    <xf numFmtId="2" fontId="7" fillId="0" borderId="2" xfId="0" applyNumberFormat="1" applyFont="1" applyFill="1" applyBorder="1"/>
    <xf numFmtId="0" fontId="6" fillId="3" borderId="6" xfId="0" applyFont="1" applyFill="1" applyBorder="1" applyAlignment="1">
      <alignment horizontal="left" wrapText="1"/>
    </xf>
    <xf numFmtId="2" fontId="6" fillId="3" borderId="2" xfId="0" applyNumberFormat="1" applyFont="1" applyFill="1" applyBorder="1" applyAlignment="1">
      <alignment wrapText="1"/>
    </xf>
    <xf numFmtId="2" fontId="6" fillId="3" borderId="3" xfId="0" applyNumberFormat="1" applyFont="1" applyFill="1" applyBorder="1" applyAlignment="1">
      <alignment wrapText="1"/>
    </xf>
    <xf numFmtId="10" fontId="6" fillId="3" borderId="4" xfId="2" applyNumberFormat="1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0" fillId="0" borderId="2" xfId="0" applyFont="1" applyFill="1" applyBorder="1" applyAlignment="1"/>
    <xf numFmtId="2" fontId="0" fillId="0" borderId="0" xfId="0" applyNumberFormat="1" applyFont="1" applyAlignment="1"/>
    <xf numFmtId="0" fontId="6" fillId="4" borderId="6" xfId="0" applyFont="1" applyFill="1" applyBorder="1" applyAlignment="1">
      <alignment horizontal="left" wrapText="1"/>
    </xf>
    <xf numFmtId="2" fontId="6" fillId="4" borderId="2" xfId="0" applyNumberFormat="1" applyFont="1" applyFill="1" applyBorder="1" applyAlignment="1">
      <alignment wrapText="1"/>
    </xf>
    <xf numFmtId="2" fontId="6" fillId="4" borderId="3" xfId="0" applyNumberFormat="1" applyFont="1" applyFill="1" applyBorder="1" applyAlignment="1">
      <alignment wrapText="1"/>
    </xf>
    <xf numFmtId="10" fontId="6" fillId="4" borderId="4" xfId="2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6" fillId="5" borderId="6" xfId="0" applyFont="1" applyFill="1" applyBorder="1" applyAlignment="1">
      <alignment horizontal="left" wrapText="1"/>
    </xf>
    <xf numFmtId="2" fontId="6" fillId="5" borderId="2" xfId="0" applyNumberFormat="1" applyFont="1" applyFill="1" applyBorder="1" applyAlignment="1">
      <alignment wrapText="1"/>
    </xf>
    <xf numFmtId="2" fontId="6" fillId="5" borderId="3" xfId="0" applyNumberFormat="1" applyFont="1" applyFill="1" applyBorder="1" applyAlignment="1">
      <alignment wrapText="1"/>
    </xf>
    <xf numFmtId="10" fontId="6" fillId="5" borderId="4" xfId="2" applyNumberFormat="1" applyFont="1" applyFill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6" fillId="6" borderId="6" xfId="0" applyFont="1" applyFill="1" applyBorder="1" applyAlignment="1">
      <alignment horizontal="left" wrapText="1"/>
    </xf>
    <xf numFmtId="2" fontId="6" fillId="6" borderId="2" xfId="0" applyNumberFormat="1" applyFont="1" applyFill="1" applyBorder="1" applyAlignment="1">
      <alignment wrapText="1"/>
    </xf>
    <xf numFmtId="2" fontId="6" fillId="6" borderId="3" xfId="0" applyNumberFormat="1" applyFont="1" applyFill="1" applyBorder="1" applyAlignment="1">
      <alignment wrapText="1"/>
    </xf>
    <xf numFmtId="10" fontId="6" fillId="6" borderId="4" xfId="2" applyNumberFormat="1" applyFont="1" applyFill="1" applyBorder="1" applyAlignment="1">
      <alignment wrapText="1"/>
    </xf>
    <xf numFmtId="0" fontId="6" fillId="6" borderId="2" xfId="0" applyFont="1" applyFill="1" applyBorder="1" applyAlignment="1">
      <alignment wrapText="1"/>
    </xf>
    <xf numFmtId="0" fontId="8" fillId="7" borderId="6" xfId="0" applyFont="1" applyFill="1" applyBorder="1" applyAlignment="1">
      <alignment horizontal="left" wrapText="1"/>
    </xf>
    <xf numFmtId="2" fontId="8" fillId="7" borderId="2" xfId="0" applyNumberFormat="1" applyFont="1" applyFill="1" applyBorder="1" applyAlignment="1">
      <alignment wrapText="1"/>
    </xf>
    <xf numFmtId="2" fontId="8" fillId="7" borderId="3" xfId="0" applyNumberFormat="1" applyFont="1" applyFill="1" applyBorder="1" applyAlignment="1">
      <alignment wrapText="1"/>
    </xf>
    <xf numFmtId="10" fontId="8" fillId="7" borderId="4" xfId="2" applyNumberFormat="1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6" fillId="8" borderId="6" xfId="0" applyFont="1" applyFill="1" applyBorder="1" applyAlignment="1">
      <alignment horizontal="left" vertical="top" wrapText="1"/>
    </xf>
    <xf numFmtId="2" fontId="6" fillId="8" borderId="2" xfId="0" applyNumberFormat="1" applyFont="1" applyFill="1" applyBorder="1" applyAlignment="1">
      <alignment horizontal="left" vertical="top" wrapText="1"/>
    </xf>
    <xf numFmtId="2" fontId="6" fillId="8" borderId="3" xfId="0" applyNumberFormat="1" applyFont="1" applyFill="1" applyBorder="1" applyAlignment="1">
      <alignment horizontal="left" vertical="top" wrapText="1"/>
    </xf>
    <xf numFmtId="10" fontId="6" fillId="8" borderId="4" xfId="2" applyNumberFormat="1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2" fontId="0" fillId="0" borderId="2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right" wrapText="1"/>
    </xf>
    <xf numFmtId="2" fontId="0" fillId="0" borderId="0" xfId="0" applyNumberFormat="1" applyFont="1" applyFill="1" applyBorder="1" applyAlignment="1">
      <alignment horizontal="right" wrapText="1"/>
    </xf>
    <xf numFmtId="2" fontId="0" fillId="0" borderId="7" xfId="0" applyNumberFormat="1" applyFont="1" applyFill="1" applyBorder="1"/>
    <xf numFmtId="10" fontId="0" fillId="0" borderId="7" xfId="2" applyNumberFormat="1" applyFont="1" applyBorder="1" applyAlignment="1"/>
    <xf numFmtId="10" fontId="0" fillId="0" borderId="0" xfId="2" applyNumberFormat="1" applyFont="1" applyBorder="1" applyAlignment="1"/>
    <xf numFmtId="0" fontId="9" fillId="0" borderId="0" xfId="0" applyFont="1" applyAlignment="1">
      <alignment horizontal="right" wrapText="1"/>
    </xf>
    <xf numFmtId="0" fontId="0" fillId="0" borderId="0" xfId="0" applyFont="1" applyBorder="1"/>
    <xf numFmtId="2" fontId="10" fillId="9" borderId="8" xfId="0" applyNumberFormat="1" applyFont="1" applyFill="1" applyBorder="1" applyAlignment="1">
      <alignment horizontal="right" wrapText="1"/>
    </xf>
    <xf numFmtId="0" fontId="10" fillId="9" borderId="8" xfId="0" applyFont="1" applyFill="1" applyBorder="1" applyAlignment="1">
      <alignment horizontal="left" wrapText="1"/>
    </xf>
    <xf numFmtId="0" fontId="10" fillId="9" borderId="8" xfId="0" applyFont="1" applyFill="1" applyBorder="1" applyAlignment="1">
      <alignment horizontal="right" wrapText="1"/>
    </xf>
    <xf numFmtId="43" fontId="10" fillId="9" borderId="9" xfId="1" applyFont="1" applyFill="1" applyBorder="1" applyAlignment="1">
      <alignment horizontal="right" wrapText="1"/>
    </xf>
    <xf numFmtId="43" fontId="10" fillId="9" borderId="10" xfId="1" applyFont="1" applyFill="1" applyBorder="1" applyAlignment="1">
      <alignment horizontal="right" wrapText="1"/>
    </xf>
    <xf numFmtId="0" fontId="10" fillId="9" borderId="10" xfId="0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/>
    <xf numFmtId="2" fontId="10" fillId="0" borderId="0" xfId="0" applyNumberFormat="1" applyFont="1" applyAlignment="1"/>
    <xf numFmtId="0" fontId="12" fillId="0" borderId="0" xfId="0" applyFont="1" applyAlignment="1"/>
    <xf numFmtId="2" fontId="12" fillId="0" borderId="0" xfId="0" applyNumberFormat="1" applyFont="1" applyAlignment="1"/>
    <xf numFmtId="0" fontId="0" fillId="0" borderId="2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C1" workbookViewId="0">
      <selection activeCell="B2" sqref="B2"/>
    </sheetView>
  </sheetViews>
  <sheetFormatPr defaultColWidth="8.88671875" defaultRowHeight="14.4" x14ac:dyDescent="0.3"/>
  <cols>
    <col min="1" max="1" width="23.21875" style="2" customWidth="1"/>
    <col min="2" max="2" width="45.44140625" style="2" customWidth="1"/>
    <col min="3" max="3" width="13.6640625" style="2" customWidth="1"/>
    <col min="4" max="4" width="12.6640625" style="2" customWidth="1"/>
    <col min="5" max="6" width="13.88671875" style="2" customWidth="1"/>
    <col min="7" max="7" width="8.88671875" style="2"/>
    <col min="8" max="8" width="25.21875" style="2" customWidth="1"/>
    <col min="9" max="9" width="12.77734375" style="2" customWidth="1"/>
    <col min="10" max="10" width="12.88671875" style="2" customWidth="1"/>
    <col min="11" max="11" width="12.33203125" style="2" customWidth="1"/>
    <col min="12" max="12" width="12.6640625" style="2" customWidth="1"/>
    <col min="13" max="16384" width="8.88671875" style="2"/>
  </cols>
  <sheetData>
    <row r="1" spans="1:12" ht="18" x14ac:dyDescent="0.35">
      <c r="A1" s="1" t="s">
        <v>0</v>
      </c>
      <c r="C1" s="3" t="s">
        <v>1</v>
      </c>
      <c r="D1" s="4"/>
      <c r="E1" s="5" t="s">
        <v>2</v>
      </c>
      <c r="F1" s="6"/>
      <c r="H1" s="7" t="s">
        <v>3</v>
      </c>
      <c r="I1" s="3" t="s">
        <v>1</v>
      </c>
      <c r="J1" s="4"/>
      <c r="K1" s="5" t="s">
        <v>2</v>
      </c>
      <c r="L1" s="6"/>
    </row>
    <row r="2" spans="1:12" ht="43.8" thickBot="1" x14ac:dyDescent="0.35">
      <c r="A2" s="8" t="s">
        <v>4</v>
      </c>
      <c r="B2" s="9" t="s">
        <v>5</v>
      </c>
      <c r="C2" s="10" t="s">
        <v>6</v>
      </c>
      <c r="D2" s="11" t="s">
        <v>7</v>
      </c>
      <c r="E2" s="12" t="s">
        <v>6</v>
      </c>
      <c r="F2" s="10" t="s">
        <v>7</v>
      </c>
      <c r="G2" s="13"/>
      <c r="I2" s="10" t="s">
        <v>6</v>
      </c>
      <c r="J2" s="14" t="s">
        <v>8</v>
      </c>
      <c r="K2" s="12" t="s">
        <v>6</v>
      </c>
      <c r="L2" s="14" t="s">
        <v>8</v>
      </c>
    </row>
    <row r="3" spans="1:12" x14ac:dyDescent="0.3">
      <c r="B3" s="15" t="s">
        <v>9</v>
      </c>
      <c r="C3" s="16"/>
      <c r="D3" s="17"/>
      <c r="E3" s="18"/>
      <c r="F3" s="16"/>
      <c r="G3" s="13"/>
      <c r="H3" s="19" t="s">
        <v>10</v>
      </c>
      <c r="I3" s="20">
        <f>SUM(C4:C8)</f>
        <v>48.650000000000006</v>
      </c>
      <c r="J3" s="21">
        <f>SUM(D4:D8)*7.481</f>
        <v>148.12379999999999</v>
      </c>
      <c r="K3" s="22">
        <f t="shared" ref="K3:K10" si="0">I3/791.2</f>
        <v>6.148887765419616E-2</v>
      </c>
      <c r="L3" s="23">
        <f t="shared" ref="L3:L10" si="1">J3/1855.92</f>
        <v>7.9811522048364142E-2</v>
      </c>
    </row>
    <row r="4" spans="1:12" x14ac:dyDescent="0.3">
      <c r="A4" s="24" t="s">
        <v>10</v>
      </c>
      <c r="B4" s="25" t="s">
        <v>11</v>
      </c>
      <c r="C4" s="26">
        <v>17.600000000000001</v>
      </c>
      <c r="D4" s="27">
        <v>4.95</v>
      </c>
      <c r="E4" s="28">
        <f>C4/C35</f>
        <v>2.2244691607684532E-2</v>
      </c>
      <c r="F4" s="29">
        <f>D4/D35</f>
        <v>2.6669739882753357E-3</v>
      </c>
      <c r="G4" s="30"/>
      <c r="H4" s="19" t="s">
        <v>12</v>
      </c>
      <c r="I4" s="20">
        <f>C11+C10</f>
        <v>200.75</v>
      </c>
      <c r="J4" s="21">
        <f>(D10+D11)*7.481</f>
        <v>342.25574999999998</v>
      </c>
      <c r="K4" s="22">
        <f t="shared" si="0"/>
        <v>0.25372851365015164</v>
      </c>
      <c r="L4" s="23">
        <f t="shared" si="1"/>
        <v>0.18441298655114444</v>
      </c>
    </row>
    <row r="5" spans="1:12" x14ac:dyDescent="0.3">
      <c r="A5" s="24" t="s">
        <v>10</v>
      </c>
      <c r="B5" s="25" t="s">
        <v>13</v>
      </c>
      <c r="C5" s="26">
        <v>6</v>
      </c>
      <c r="D5" s="27">
        <v>1</v>
      </c>
      <c r="E5" s="28">
        <f>C5/C35</f>
        <v>7.5834175935288167E-3</v>
      </c>
      <c r="F5" s="29">
        <f>D5/D35</f>
        <v>5.3878262389400722E-4</v>
      </c>
      <c r="G5" s="30"/>
      <c r="H5" s="19" t="s">
        <v>14</v>
      </c>
      <c r="I5" s="20">
        <f>C12</f>
        <v>52</v>
      </c>
      <c r="J5" s="21">
        <f>D12*7.481</f>
        <v>134.65799999999999</v>
      </c>
      <c r="K5" s="22">
        <f t="shared" si="0"/>
        <v>6.5722952477249741E-2</v>
      </c>
      <c r="L5" s="23">
        <f t="shared" si="1"/>
        <v>7.255592913487649E-2</v>
      </c>
    </row>
    <row r="6" spans="1:12" x14ac:dyDescent="0.3">
      <c r="A6" s="24" t="s">
        <v>10</v>
      </c>
      <c r="B6" s="31" t="s">
        <v>15</v>
      </c>
      <c r="C6" s="26">
        <v>23.25</v>
      </c>
      <c r="D6" s="27">
        <v>12.5</v>
      </c>
      <c r="E6" s="28">
        <f>C6/C35</f>
        <v>2.9385743174924164E-2</v>
      </c>
      <c r="F6" s="29">
        <f>D6/D35</f>
        <v>6.7347827986750904E-3</v>
      </c>
      <c r="G6" s="30"/>
      <c r="H6" s="32" t="s">
        <v>16</v>
      </c>
      <c r="I6" s="20">
        <f>SUM(C14:C19)</f>
        <v>157.69999999999999</v>
      </c>
      <c r="J6" s="21">
        <f>SUM(D14:D19)*7.481</f>
        <v>383.40125</v>
      </c>
      <c r="K6" s="22">
        <f t="shared" si="0"/>
        <v>0.19931749241658239</v>
      </c>
      <c r="L6" s="23">
        <f t="shared" si="1"/>
        <v>0.20658285378680116</v>
      </c>
    </row>
    <row r="7" spans="1:12" x14ac:dyDescent="0.3">
      <c r="A7" s="24" t="s">
        <v>10</v>
      </c>
      <c r="B7" s="25" t="s">
        <v>17</v>
      </c>
      <c r="C7" s="33">
        <v>1.35</v>
      </c>
      <c r="D7" s="27">
        <v>1.1000000000000001</v>
      </c>
      <c r="E7" s="28">
        <f>C7/C35</f>
        <v>1.7062689585439839E-3</v>
      </c>
      <c r="F7" s="29">
        <f>D7/D35</f>
        <v>5.9266088628340795E-4</v>
      </c>
      <c r="G7" s="30"/>
      <c r="H7" s="32" t="s">
        <v>18</v>
      </c>
      <c r="I7" s="20">
        <f>SUM(C21:C22)</f>
        <v>4.5</v>
      </c>
      <c r="J7" s="21">
        <f>SUM(D21:D22)*7.481</f>
        <v>10.84745</v>
      </c>
      <c r="K7" s="22">
        <f t="shared" si="0"/>
        <v>5.6875631951466121E-3</v>
      </c>
      <c r="L7" s="23">
        <f t="shared" si="1"/>
        <v>5.8447831803094957E-3</v>
      </c>
    </row>
    <row r="8" spans="1:12" x14ac:dyDescent="0.3">
      <c r="A8" s="24" t="s">
        <v>10</v>
      </c>
      <c r="B8" s="25" t="s">
        <v>19</v>
      </c>
      <c r="C8" s="26">
        <v>0.45</v>
      </c>
      <c r="D8" s="27">
        <v>0.25</v>
      </c>
      <c r="E8" s="28">
        <f>C8/C35</f>
        <v>5.6875631951466127E-4</v>
      </c>
      <c r="F8" s="29">
        <f>D8/D35</f>
        <v>1.3469565597350181E-4</v>
      </c>
      <c r="G8" s="30"/>
      <c r="H8" s="32" t="s">
        <v>20</v>
      </c>
      <c r="I8" s="20">
        <f>SUM(C24:C25)</f>
        <v>12.35</v>
      </c>
      <c r="J8" s="21">
        <f>SUM(D24:D25)*7.481</f>
        <v>30.672099999999997</v>
      </c>
      <c r="K8" s="22">
        <f t="shared" si="0"/>
        <v>1.5609201213346814E-2</v>
      </c>
      <c r="L8" s="23">
        <f t="shared" si="1"/>
        <v>1.6526628302944091E-2</v>
      </c>
    </row>
    <row r="9" spans="1:12" x14ac:dyDescent="0.3">
      <c r="A9" s="7"/>
      <c r="B9" s="34" t="s">
        <v>21</v>
      </c>
      <c r="C9" s="35"/>
      <c r="D9" s="36"/>
      <c r="E9" s="37"/>
      <c r="F9" s="38"/>
      <c r="G9" s="13"/>
      <c r="H9" s="32" t="s">
        <v>22</v>
      </c>
      <c r="I9" s="20">
        <f>SUM(C27:C28)</f>
        <v>201.25</v>
      </c>
      <c r="J9" s="21">
        <f>SUM(D27:D28)*7.481</f>
        <v>611.57174999999995</v>
      </c>
      <c r="K9" s="22">
        <f t="shared" si="0"/>
        <v>0.25436046511627908</v>
      </c>
      <c r="L9" s="23">
        <f t="shared" si="1"/>
        <v>0.32952484482089739</v>
      </c>
    </row>
    <row r="10" spans="1:12" x14ac:dyDescent="0.3">
      <c r="A10" s="39" t="s">
        <v>23</v>
      </c>
      <c r="B10" s="25" t="s">
        <v>24</v>
      </c>
      <c r="C10" s="26">
        <v>42</v>
      </c>
      <c r="D10" s="27">
        <v>12</v>
      </c>
      <c r="E10" s="28">
        <f>C10/C35</f>
        <v>5.3083923154701715E-2</v>
      </c>
      <c r="F10" s="29">
        <f>D10/D35</f>
        <v>6.4653914867280867E-3</v>
      </c>
      <c r="G10" s="13"/>
      <c r="H10" s="32" t="s">
        <v>25</v>
      </c>
      <c r="I10" s="20">
        <f>SUM(C30:C32)</f>
        <v>114</v>
      </c>
      <c r="J10" s="21">
        <f>SUM(D30:D32)*7.481</f>
        <v>194.506</v>
      </c>
      <c r="K10" s="22">
        <f t="shared" si="0"/>
        <v>0.14408493427704752</v>
      </c>
      <c r="L10" s="23">
        <f t="shared" si="1"/>
        <v>0.10480300875037717</v>
      </c>
    </row>
    <row r="11" spans="1:12" x14ac:dyDescent="0.3">
      <c r="A11" s="39" t="s">
        <v>21</v>
      </c>
      <c r="B11" s="25" t="s">
        <v>26</v>
      </c>
      <c r="C11" s="26">
        <v>158.75</v>
      </c>
      <c r="D11" s="27">
        <v>33.75</v>
      </c>
      <c r="E11" s="28">
        <f>C11/C35</f>
        <v>0.20064459049544994</v>
      </c>
      <c r="F11" s="29">
        <f>D11/D35</f>
        <v>1.8183913556422744E-2</v>
      </c>
      <c r="G11" s="13"/>
      <c r="I11" s="40"/>
      <c r="J11" s="40"/>
    </row>
    <row r="12" spans="1:12" x14ac:dyDescent="0.3">
      <c r="A12" s="39" t="s">
        <v>14</v>
      </c>
      <c r="B12" s="25" t="s">
        <v>27</v>
      </c>
      <c r="C12" s="26">
        <v>52</v>
      </c>
      <c r="D12" s="27">
        <v>18</v>
      </c>
      <c r="E12" s="28">
        <f>C12/C35</f>
        <v>6.5722952477249741E-2</v>
      </c>
      <c r="F12" s="29">
        <f>D12/D35</f>
        <v>9.6980872300921304E-3</v>
      </c>
      <c r="G12" s="13"/>
      <c r="J12" s="40"/>
    </row>
    <row r="13" spans="1:12" x14ac:dyDescent="0.3">
      <c r="A13" s="7"/>
      <c r="B13" s="41" t="s">
        <v>16</v>
      </c>
      <c r="C13" s="42"/>
      <c r="D13" s="43"/>
      <c r="E13" s="44"/>
      <c r="F13" s="45"/>
      <c r="G13" s="13"/>
      <c r="J13" s="40"/>
    </row>
    <row r="14" spans="1:12" x14ac:dyDescent="0.3">
      <c r="A14" s="7" t="s">
        <v>16</v>
      </c>
      <c r="B14" s="25" t="s">
        <v>28</v>
      </c>
      <c r="C14" s="26">
        <v>4.5999999999999996</v>
      </c>
      <c r="D14" s="27">
        <v>1.25</v>
      </c>
      <c r="E14" s="28">
        <f>C14/C35</f>
        <v>5.8139534883720921E-3</v>
      </c>
      <c r="F14" s="29">
        <f>D14/D35</f>
        <v>6.7347827986750908E-4</v>
      </c>
      <c r="G14" s="30"/>
    </row>
    <row r="15" spans="1:12" x14ac:dyDescent="0.3">
      <c r="A15" s="7" t="s">
        <v>16</v>
      </c>
      <c r="B15" s="25" t="s">
        <v>29</v>
      </c>
      <c r="C15" s="26">
        <v>1.35</v>
      </c>
      <c r="D15" s="27">
        <v>0.5</v>
      </c>
      <c r="E15" s="28">
        <f>C15/C35</f>
        <v>1.7062689585439839E-3</v>
      </c>
      <c r="F15" s="29">
        <f>D15/D35</f>
        <v>2.6939131194700361E-4</v>
      </c>
      <c r="G15" s="30"/>
    </row>
    <row r="16" spans="1:12" x14ac:dyDescent="0.3">
      <c r="A16" s="7" t="s">
        <v>16</v>
      </c>
      <c r="B16" s="25" t="s">
        <v>30</v>
      </c>
      <c r="C16" s="26">
        <v>6.5</v>
      </c>
      <c r="D16" s="27">
        <v>6.5</v>
      </c>
      <c r="E16" s="28">
        <f>C16/C35</f>
        <v>8.2153690596562176E-3</v>
      </c>
      <c r="F16" s="29">
        <f>D16/D35</f>
        <v>3.5020870553110471E-3</v>
      </c>
      <c r="G16" s="30"/>
    </row>
    <row r="17" spans="1:7" x14ac:dyDescent="0.3">
      <c r="A17" s="7" t="s">
        <v>16</v>
      </c>
      <c r="B17" s="25" t="s">
        <v>31</v>
      </c>
      <c r="C17" s="26">
        <v>54</v>
      </c>
      <c r="D17" s="27">
        <v>12.75</v>
      </c>
      <c r="E17" s="28">
        <f>C17/C35</f>
        <v>6.8250758341759352E-2</v>
      </c>
      <c r="F17" s="29">
        <f>D17/D35</f>
        <v>6.8694784546485923E-3</v>
      </c>
      <c r="G17" s="30"/>
    </row>
    <row r="18" spans="1:7" x14ac:dyDescent="0.3">
      <c r="A18" s="7" t="s">
        <v>16</v>
      </c>
      <c r="B18" s="25" t="s">
        <v>32</v>
      </c>
      <c r="C18" s="26">
        <v>24.75</v>
      </c>
      <c r="D18" s="27">
        <v>9.75</v>
      </c>
      <c r="E18" s="28">
        <f>C18/C35</f>
        <v>3.1281597573306369E-2</v>
      </c>
      <c r="F18" s="29">
        <f>D18/D35</f>
        <v>5.2531305829665708E-3</v>
      </c>
      <c r="G18" s="30"/>
    </row>
    <row r="19" spans="1:7" x14ac:dyDescent="0.3">
      <c r="A19" s="7" t="s">
        <v>16</v>
      </c>
      <c r="B19" s="25" t="s">
        <v>33</v>
      </c>
      <c r="C19" s="26">
        <v>66.5</v>
      </c>
      <c r="D19" s="27">
        <v>20.5</v>
      </c>
      <c r="E19" s="28">
        <f>C19/C35</f>
        <v>8.4049544994944381E-2</v>
      </c>
      <c r="F19" s="29">
        <f>D19/D35</f>
        <v>1.1045043789827147E-2</v>
      </c>
      <c r="G19" s="30"/>
    </row>
    <row r="20" spans="1:7" x14ac:dyDescent="0.3">
      <c r="A20" s="7"/>
      <c r="B20" s="46" t="s">
        <v>18</v>
      </c>
      <c r="C20" s="47"/>
      <c r="D20" s="48"/>
      <c r="E20" s="49"/>
      <c r="F20" s="50"/>
      <c r="G20" s="13"/>
    </row>
    <row r="21" spans="1:7" x14ac:dyDescent="0.3">
      <c r="A21" s="7" t="s">
        <v>18</v>
      </c>
      <c r="B21" s="25" t="s">
        <v>34</v>
      </c>
      <c r="C21" s="26">
        <v>3</v>
      </c>
      <c r="D21" s="27">
        <v>1.35</v>
      </c>
      <c r="E21" s="28">
        <f>C21/C35</f>
        <v>3.7917087967644083E-3</v>
      </c>
      <c r="F21" s="29">
        <f>D21/D35</f>
        <v>7.2735654225690981E-4</v>
      </c>
      <c r="G21" s="13"/>
    </row>
    <row r="22" spans="1:7" x14ac:dyDescent="0.3">
      <c r="A22" s="7" t="s">
        <v>18</v>
      </c>
      <c r="B22" s="25" t="s">
        <v>35</v>
      </c>
      <c r="C22" s="26">
        <v>1.5</v>
      </c>
      <c r="D22" s="27">
        <v>0.1</v>
      </c>
      <c r="E22" s="28">
        <f>C22/C35</f>
        <v>1.8958543983822042E-3</v>
      </c>
      <c r="F22" s="29">
        <f>D22/D35</f>
        <v>5.3878262389400722E-5</v>
      </c>
      <c r="G22" s="13"/>
    </row>
    <row r="23" spans="1:7" x14ac:dyDescent="0.3">
      <c r="A23" s="7"/>
      <c r="B23" s="51" t="s">
        <v>36</v>
      </c>
      <c r="C23" s="52"/>
      <c r="D23" s="53"/>
      <c r="E23" s="54"/>
      <c r="F23" s="55"/>
      <c r="G23" s="13"/>
    </row>
    <row r="24" spans="1:7" x14ac:dyDescent="0.3">
      <c r="A24" s="7" t="s">
        <v>20</v>
      </c>
      <c r="B24" s="25" t="s">
        <v>37</v>
      </c>
      <c r="C24" s="26">
        <v>2.85</v>
      </c>
      <c r="D24" s="27">
        <v>1.1000000000000001</v>
      </c>
      <c r="E24" s="28">
        <f>C24/C35</f>
        <v>3.6021233569261879E-3</v>
      </c>
      <c r="F24" s="29">
        <f>D24/D35</f>
        <v>5.9266088628340795E-4</v>
      </c>
      <c r="G24" s="13"/>
    </row>
    <row r="25" spans="1:7" x14ac:dyDescent="0.3">
      <c r="A25" s="7" t="s">
        <v>20</v>
      </c>
      <c r="B25" s="25" t="s">
        <v>38</v>
      </c>
      <c r="C25" s="26">
        <v>9.5</v>
      </c>
      <c r="D25" s="27">
        <v>3</v>
      </c>
      <c r="E25" s="28">
        <f>C25/C35</f>
        <v>1.2007077856420627E-2</v>
      </c>
      <c r="F25" s="29">
        <f>D25/D35</f>
        <v>1.6163478716820217E-3</v>
      </c>
      <c r="G25" s="30"/>
    </row>
    <row r="26" spans="1:7" x14ac:dyDescent="0.3">
      <c r="A26" s="7"/>
      <c r="B26" s="56" t="s">
        <v>39</v>
      </c>
      <c r="C26" s="57"/>
      <c r="D26" s="58"/>
      <c r="E26" s="59"/>
      <c r="F26" s="60"/>
      <c r="G26" s="61"/>
    </row>
    <row r="27" spans="1:7" x14ac:dyDescent="0.3">
      <c r="A27" s="7" t="s">
        <v>22</v>
      </c>
      <c r="B27" s="25" t="s">
        <v>40</v>
      </c>
      <c r="C27" s="26">
        <v>53</v>
      </c>
      <c r="D27" s="27">
        <v>18.25</v>
      </c>
      <c r="E27" s="22">
        <f>C27/C35</f>
        <v>6.6986855409504539E-2</v>
      </c>
      <c r="F27" s="23">
        <f>D27/D35</f>
        <v>9.8327828860656323E-3</v>
      </c>
      <c r="G27" s="30"/>
    </row>
    <row r="28" spans="1:7" x14ac:dyDescent="0.3">
      <c r="A28" s="7" t="s">
        <v>22</v>
      </c>
      <c r="B28" s="25" t="s">
        <v>41</v>
      </c>
      <c r="C28" s="26">
        <v>148.25</v>
      </c>
      <c r="D28" s="27">
        <v>63.5</v>
      </c>
      <c r="E28" s="22">
        <f>C28/C35</f>
        <v>0.1873736097067745</v>
      </c>
      <c r="F28" s="23">
        <f>D28/D35</f>
        <v>3.4212696617269459E-2</v>
      </c>
      <c r="G28" s="30"/>
    </row>
    <row r="29" spans="1:7" x14ac:dyDescent="0.3">
      <c r="A29" s="7"/>
      <c r="B29" s="62" t="s">
        <v>42</v>
      </c>
      <c r="C29" s="63"/>
      <c r="D29" s="64"/>
      <c r="E29" s="65"/>
      <c r="F29" s="66"/>
      <c r="G29" s="13"/>
    </row>
    <row r="30" spans="1:7" x14ac:dyDescent="0.3">
      <c r="A30" s="24" t="s">
        <v>25</v>
      </c>
      <c r="B30" s="25" t="s">
        <v>43</v>
      </c>
      <c r="C30" s="26">
        <v>17.25</v>
      </c>
      <c r="D30" s="27">
        <v>6</v>
      </c>
      <c r="E30" s="22">
        <f>C30/C35</f>
        <v>2.1802325581395346E-2</v>
      </c>
      <c r="F30" s="23">
        <f>D30/D35</f>
        <v>3.2326957433640433E-3</v>
      </c>
      <c r="G30" s="13"/>
    </row>
    <row r="31" spans="1:7" x14ac:dyDescent="0.3">
      <c r="A31" s="24" t="s">
        <v>25</v>
      </c>
      <c r="B31" s="25" t="s">
        <v>44</v>
      </c>
      <c r="C31" s="26">
        <v>94.75</v>
      </c>
      <c r="D31" s="27">
        <v>19</v>
      </c>
      <c r="E31" s="22">
        <f>C31/C35</f>
        <v>0.11975480283114256</v>
      </c>
      <c r="F31" s="23">
        <f>D31/D35</f>
        <v>1.0236869853986138E-2</v>
      </c>
      <c r="G31" s="13"/>
    </row>
    <row r="32" spans="1:7" x14ac:dyDescent="0.3">
      <c r="A32" s="24" t="s">
        <v>25</v>
      </c>
      <c r="B32" s="25" t="s">
        <v>45</v>
      </c>
      <c r="C32" s="67">
        <v>2</v>
      </c>
      <c r="D32" s="27">
        <v>1</v>
      </c>
      <c r="E32" s="22">
        <f>C32/C35</f>
        <v>2.5278058645096056E-3</v>
      </c>
      <c r="F32" s="23">
        <f>D32/D35</f>
        <v>5.3878262389400722E-4</v>
      </c>
      <c r="G32" s="13"/>
    </row>
    <row r="33" spans="2:7" ht="15" thickBot="1" x14ac:dyDescent="0.35">
      <c r="B33" s="68"/>
      <c r="C33" s="69"/>
      <c r="D33" s="70"/>
      <c r="E33" s="71"/>
      <c r="F33" s="72"/>
      <c r="G33" s="13"/>
    </row>
    <row r="34" spans="2:7" ht="16.8" thickTop="1" thickBot="1" x14ac:dyDescent="0.35">
      <c r="B34" s="73"/>
      <c r="C34" s="74"/>
      <c r="D34" s="75">
        <v>248.1</v>
      </c>
      <c r="E34" s="76" t="s">
        <v>46</v>
      </c>
    </row>
    <row r="35" spans="2:7" ht="16.2" thickTop="1" x14ac:dyDescent="0.3">
      <c r="B35" s="77" t="s">
        <v>47</v>
      </c>
      <c r="C35" s="78">
        <f>SUM(C4:C32)</f>
        <v>791.2</v>
      </c>
      <c r="D35" s="79">
        <f>D34*7.481</f>
        <v>1856.0361</v>
      </c>
      <c r="E35" s="80" t="s">
        <v>48</v>
      </c>
      <c r="F35" s="81"/>
      <c r="G35" s="82"/>
    </row>
    <row r="36" spans="2:7" ht="15.6" x14ac:dyDescent="0.3">
      <c r="B36" s="83"/>
      <c r="C36" s="84"/>
      <c r="F36" s="82"/>
      <c r="G36" s="82"/>
    </row>
    <row r="37" spans="2:7" ht="15.6" x14ac:dyDescent="0.3">
      <c r="B37" s="2" t="s">
        <v>49</v>
      </c>
      <c r="C37" s="85"/>
      <c r="D37" s="86"/>
      <c r="E37" s="85"/>
      <c r="F37" s="82"/>
      <c r="G37" s="82"/>
    </row>
    <row r="38" spans="2:7" ht="15.6" x14ac:dyDescent="0.3">
      <c r="B38" s="87"/>
      <c r="C38" s="88"/>
      <c r="D38" s="87"/>
      <c r="E38" s="87"/>
    </row>
    <row r="39" spans="2:7" ht="15.6" x14ac:dyDescent="0.3">
      <c r="B39" s="87"/>
      <c r="C39" s="87"/>
      <c r="D39" s="87"/>
      <c r="E39" s="87"/>
    </row>
  </sheetData>
  <mergeCells count="4">
    <mergeCell ref="C1:D1"/>
    <mergeCell ref="E1:F1"/>
    <mergeCell ref="I1:J1"/>
    <mergeCell ref="K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XFD1048576"/>
    </sheetView>
  </sheetViews>
  <sheetFormatPr defaultRowHeight="14.4" x14ac:dyDescent="0.3"/>
  <cols>
    <col min="1" max="1" width="36.44140625" style="91" customWidth="1"/>
    <col min="2" max="2" width="34.109375" style="91" customWidth="1"/>
    <col min="3" max="16384" width="8.88671875" style="91"/>
  </cols>
  <sheetData>
    <row r="1" spans="1:2" x14ac:dyDescent="0.3">
      <c r="A1" s="89" t="s">
        <v>50</v>
      </c>
      <c r="B1" s="90" t="s">
        <v>51</v>
      </c>
    </row>
    <row r="2" spans="1:2" ht="28.8" x14ac:dyDescent="0.3">
      <c r="A2" s="89" t="s">
        <v>52</v>
      </c>
      <c r="B2" s="90" t="s">
        <v>53</v>
      </c>
    </row>
    <row r="3" spans="1:2" ht="28.8" x14ac:dyDescent="0.3">
      <c r="A3" s="92" t="s">
        <v>54</v>
      </c>
      <c r="B3" s="90" t="s">
        <v>53</v>
      </c>
    </row>
    <row r="4" spans="1:2" ht="28.8" x14ac:dyDescent="0.3">
      <c r="A4" s="92" t="s">
        <v>55</v>
      </c>
      <c r="B4" s="90" t="s">
        <v>56</v>
      </c>
    </row>
    <row r="5" spans="1:2" ht="28.8" x14ac:dyDescent="0.3">
      <c r="A5" s="92" t="s">
        <v>57</v>
      </c>
      <c r="B5" s="90" t="s">
        <v>58</v>
      </c>
    </row>
    <row r="6" spans="1:2" x14ac:dyDescent="0.3">
      <c r="A6" s="92" t="s">
        <v>59</v>
      </c>
      <c r="B6" s="90" t="s">
        <v>60</v>
      </c>
    </row>
    <row r="7" spans="1:2" x14ac:dyDescent="0.3">
      <c r="A7" s="92" t="s">
        <v>61</v>
      </c>
      <c r="B7" s="90" t="s">
        <v>62</v>
      </c>
    </row>
    <row r="8" spans="1:2" x14ac:dyDescent="0.3">
      <c r="A8" s="92" t="s">
        <v>63</v>
      </c>
      <c r="B8" s="90" t="s">
        <v>64</v>
      </c>
    </row>
    <row r="9" spans="1:2" ht="115.2" x14ac:dyDescent="0.3">
      <c r="A9" s="92" t="s">
        <v>65</v>
      </c>
      <c r="B9" s="9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UHMC 2018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Chatterson</dc:creator>
  <cp:lastModifiedBy>Nicole Chatterson</cp:lastModifiedBy>
  <dcterms:created xsi:type="dcterms:W3CDTF">2020-08-21T08:00:28Z</dcterms:created>
  <dcterms:modified xsi:type="dcterms:W3CDTF">2020-08-21T08:13:12Z</dcterms:modified>
</cp:coreProperties>
</file>